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0C3C559B-8A1B-480A-9DC4-92C95793E4B0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ԾԱԽՍ ԳՈՐԾ" sheetId="1" r:id="rId1"/>
    <sheet name="ԵԿԱՄՈՒՏ" sheetId="4" r:id="rId2"/>
    <sheet name="ԾԱԽՍ ՏՆՏ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4" l="1"/>
  <c r="G29" i="4" s="1"/>
  <c r="D29" i="4"/>
  <c r="C29" i="4"/>
  <c r="E27" i="4"/>
  <c r="G27" i="4" s="1"/>
  <c r="D27" i="4"/>
  <c r="G24" i="4"/>
  <c r="G23" i="4"/>
  <c r="F23" i="4"/>
  <c r="G20" i="4"/>
  <c r="F20" i="4"/>
  <c r="G19" i="4"/>
  <c r="F19" i="4"/>
  <c r="G18" i="4"/>
  <c r="F18" i="4"/>
  <c r="G16" i="4"/>
  <c r="F16" i="4"/>
  <c r="G15" i="4"/>
  <c r="F15" i="4"/>
  <c r="G14" i="4"/>
  <c r="F14" i="4"/>
  <c r="G13" i="4"/>
  <c r="F13" i="4"/>
  <c r="G12" i="4"/>
  <c r="F12" i="4"/>
  <c r="G11" i="4"/>
  <c r="F11" i="4"/>
  <c r="F29" i="4" l="1"/>
  <c r="G27" i="1"/>
  <c r="F27" i="1"/>
  <c r="F31" i="2"/>
  <c r="F35" i="2"/>
  <c r="F36" i="2"/>
  <c r="F37" i="2"/>
  <c r="F38" i="2"/>
  <c r="F34" i="2"/>
  <c r="E39" i="2"/>
  <c r="F39" i="2" s="1"/>
  <c r="D39" i="2"/>
  <c r="E32" i="2"/>
  <c r="D32" i="2"/>
  <c r="F27" i="2"/>
  <c r="F28" i="2"/>
  <c r="F29" i="2"/>
  <c r="F30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H17" i="1"/>
  <c r="H18" i="1"/>
  <c r="H19" i="1"/>
  <c r="H20" i="1"/>
  <c r="H21" i="1"/>
  <c r="H22" i="1"/>
  <c r="H23" i="1"/>
  <c r="H9" i="1"/>
  <c r="H10" i="1"/>
  <c r="H11" i="1"/>
  <c r="H12" i="1"/>
  <c r="H13" i="1"/>
  <c r="H15" i="1"/>
  <c r="H16" i="1"/>
  <c r="H24" i="1"/>
  <c r="H25" i="1"/>
  <c r="H26" i="1"/>
  <c r="H8" i="1"/>
  <c r="H7" i="1"/>
  <c r="H27" i="1" l="1"/>
  <c r="E42" i="2"/>
  <c r="F32" i="2"/>
  <c r="D42" i="2"/>
  <c r="F42" i="2" l="1"/>
</calcChain>
</file>

<file path=xl/sharedStrings.xml><?xml version="1.0" encoding="utf-8"?>
<sst xmlns="http://schemas.openxmlformats.org/spreadsheetml/2006/main" count="110" uniqueCount="105">
  <si>
    <t>N</t>
  </si>
  <si>
    <t>համեմատական տարեկան ծրագրի նկատմամբ</t>
  </si>
  <si>
    <t>Տեղական  ինքնակառավարում</t>
  </si>
  <si>
    <t>Ընդհանուր բնույթի ծառայություն</t>
  </si>
  <si>
    <t>Ընդհանուր բնույթի հանրային ծառայություն</t>
  </si>
  <si>
    <t>Գյուղատնտեսություն</t>
  </si>
  <si>
    <t>Ոռոգում</t>
  </si>
  <si>
    <t>Նավթամթերք և բնական գազ</t>
  </si>
  <si>
    <t>Ճանապարհային տրանսպորտ</t>
  </si>
  <si>
    <t>Աղբահանում</t>
  </si>
  <si>
    <t xml:space="preserve">Ջրամատակարարում </t>
  </si>
  <si>
    <t>Փողոցների լուսավորում</t>
  </si>
  <si>
    <t>Հանգստի և սպորտի ծառայություններ</t>
  </si>
  <si>
    <t>Գրադարաններ</t>
  </si>
  <si>
    <t xml:space="preserve">Մշակույթայի տներ, ակումբներ, կենտրոններ </t>
  </si>
  <si>
    <t>Այլ մշակութային կազմակերպություններ</t>
  </si>
  <si>
    <t xml:space="preserve">Հուշարձանների և մշակույթային արժեքների վերականգնում և պահպանում </t>
  </si>
  <si>
    <t xml:space="preserve">Նախադպրոցական կրթություն </t>
  </si>
  <si>
    <t>Արտադպրոցական դաստիարակություն</t>
  </si>
  <si>
    <t>Սոց.հատուկ արտոնություններ</t>
  </si>
  <si>
    <t>Պահուստային ֆոնդ</t>
  </si>
  <si>
    <t>Բաժին</t>
  </si>
  <si>
    <t>Խումբ</t>
  </si>
  <si>
    <t>Դաս</t>
  </si>
  <si>
    <t>ԲՅՈՒՋԵՏԱՅԻՆ ԾԱԽՍԵՐԸ  ԸՍՏ ԳՈՐԾԱՌՆԱԿԱՆ ԴԱՍԱԿԱՐԳՄԱՆ</t>
  </si>
  <si>
    <t>ԲՅՈՒՋԵՏԱՅԻՆ ԾԱԽՍԵՐԸ  ԸՍՏ ՏՆՏԵՍԱԳԻՏԱԿԱՆ  ԴԱՍԱԿԱՐԳՄԱՆ</t>
  </si>
  <si>
    <t>Հոդված</t>
  </si>
  <si>
    <t>տարեկան  պլան  հազար դրամ</t>
  </si>
  <si>
    <t>Փաստացի        հազար դրամ</t>
  </si>
  <si>
    <t>Աշխատողների աշխատավարձեր և հավելավճարներ</t>
  </si>
  <si>
    <t>Պարգևատրումներ, դրամական խրախուսումներ և հատուկ վճարներ</t>
  </si>
  <si>
    <t>Էներգետիկ ծառայություններ</t>
  </si>
  <si>
    <t>Կոմունալ ծառայություններ</t>
  </si>
  <si>
    <t>Կապի ծառայություններ</t>
  </si>
  <si>
    <t>Ապահովագրական ծախսեր</t>
  </si>
  <si>
    <t>Ներքին գործուղումներ</t>
  </si>
  <si>
    <t>Համակարգչային ծառայություններ</t>
  </si>
  <si>
    <t>Տեղեկատվական  ծառայություններ</t>
  </si>
  <si>
    <t>Ներկայացուցչական ծախսեր</t>
  </si>
  <si>
    <t>Ընդ բնույթի այլ ծառայություններ</t>
  </si>
  <si>
    <t>Մասնագիտական  ծառայություններ</t>
  </si>
  <si>
    <t>Շենքերի և կառույցների ընթացիկ նորոգում և պահպանում</t>
  </si>
  <si>
    <t>Մեքենաների և սարքավորումների ընթացիկ նորոգում և պահպանում</t>
  </si>
  <si>
    <t>Գրասենյակային նյութեր և հագուստ</t>
  </si>
  <si>
    <t>Տրանսպորտային նյութեր</t>
  </si>
  <si>
    <t>Կենցաղային և հանրային սննդի նյութեր</t>
  </si>
  <si>
    <t>Հատուկ նպատակային այլ նյութեր</t>
  </si>
  <si>
    <t>Սուբսիդիաներ</t>
  </si>
  <si>
    <t>Ընթացիկ դրամաշնորհներ պետական և համայնքերի ոչ առևտրային</t>
  </si>
  <si>
    <t>Այլ կապիտալ դրամաշնորհներ</t>
  </si>
  <si>
    <t>Այլ նպաստներ բյուջեից</t>
  </si>
  <si>
    <t>Պարտադիր վճարներ</t>
  </si>
  <si>
    <t>Պահուստային միջոցներ</t>
  </si>
  <si>
    <t>ԸՆԴԱՄԵՆԸ</t>
  </si>
  <si>
    <t>Ա .ԸՆԹԱՑԻԿ ԾԱԽՍԵՐ</t>
  </si>
  <si>
    <t>Բ.ՈՉ ՖԻՆԱՆՍԱԿԱՆ ԱԿՏԻՎՆԵՐԻ ԳԾՈՎ ԾԱԽՍԵՐ</t>
  </si>
  <si>
    <t>Շենքերի և շինությունների կառուցում</t>
  </si>
  <si>
    <t>Շենքերի և շինությունների կապիտալ վերանորոգում</t>
  </si>
  <si>
    <t>Տրանսպորտային սարքավորումներ</t>
  </si>
  <si>
    <t>Վարչական սարքավորումներ</t>
  </si>
  <si>
    <t>Նախագծահետազոտական ծախսեր</t>
  </si>
  <si>
    <t>ԸՆԴԱՄԵՆԸ` ՖՈՆԴԱՅԻՆ ԲՅՈՒՋԵ</t>
  </si>
  <si>
    <t>ԸՆԴԱՄԵՆԸ` ՎԱՐՉԱԿԱՆ ԲՅՈՒՋԵ</t>
  </si>
  <si>
    <t>Գ. ՈՉ ՖԻՆԱՆՍԱԿԱՆ ԱԿՏԻՎՆԵՐԻ ԻՐԱՑՈՒՄԻՑ ՄՈՒՏՔԵՐ</t>
  </si>
  <si>
    <t>Հողի իրացումից մուտքեր</t>
  </si>
  <si>
    <t>Տնտեսական հարաբերություններ / այլ դասերին չպատկանող/</t>
  </si>
  <si>
    <t>ԵԿԱՄՈՒՏՆԵՐ /ԵՐԿՐՈՐԴ ԵՌԱՄՍՅԱԿ  ԱՃՈՂԱԿԱՆ/</t>
  </si>
  <si>
    <t>ԾԱԽՍԵՐ /ԵՐԿՐՈՐԴ ԵՌԱՄՍՅԱԿ  ԱՃՈՂԱԿԱՆ/</t>
  </si>
  <si>
    <t>ԾԱԽՍԵՐ /ԵՐԿՐՈՐԴ ԵՌԱՄՍՅԱԿ ԱՃՈՂԱԿԱՆ/</t>
  </si>
  <si>
    <t>Հ/Հ</t>
  </si>
  <si>
    <t>ԵԿԱՄՈՒՏԻ ԱՆՎԱՆՈՒՄԸ</t>
  </si>
  <si>
    <t>ՏարեկանՊլան/հազ. դրամ/</t>
  </si>
  <si>
    <t xml:space="preserve">ՓԱՍՏԱՑԻ                                       /հազ. դրամ/                                              </t>
  </si>
  <si>
    <t xml:space="preserve">Կատարողականը կիսամյակի նկատմամբ                       %                                                                           </t>
  </si>
  <si>
    <t>Կատարողականը տարեկանի նկատմամբ</t>
  </si>
  <si>
    <t>Հողի հարկ</t>
  </si>
  <si>
    <t>Գույքահարկ  շենք և շինությունների</t>
  </si>
  <si>
    <t>Անշարժ գույքի հարկ</t>
  </si>
  <si>
    <t>Գույքահարկ փոխադրամիջոցների</t>
  </si>
  <si>
    <t>Տեղական տուրքեր</t>
  </si>
  <si>
    <t>Պետական բյուջեից դոտացիա</t>
  </si>
  <si>
    <t>Նպատակային հատկացումներ պետական բյուջեից</t>
  </si>
  <si>
    <t>Հողերի վարձակալությունից մուտքեր</t>
  </si>
  <si>
    <t>Գույքի վարձակալությունից մուտքեր</t>
  </si>
  <si>
    <t>Տեղական վճար</t>
  </si>
  <si>
    <t>Ինքնակամ շին. օրինականացման գումար</t>
  </si>
  <si>
    <t>Մուտքեր տույժերից</t>
  </si>
  <si>
    <t>Այլ եկամուտներ</t>
  </si>
  <si>
    <t>Սուբվենցիա</t>
  </si>
  <si>
    <t>նվիրատվություններ</t>
  </si>
  <si>
    <t>Վարչական բյուջեի պահուստային ֆոնդից հատկացում ֆոնդային բյուջե</t>
  </si>
  <si>
    <t>ընդամենը</t>
  </si>
  <si>
    <t>որից՝</t>
  </si>
  <si>
    <t>Սեփական եկամուտներ</t>
  </si>
  <si>
    <t>1.</t>
  </si>
  <si>
    <t>Տարեսկզբի  ազատ մնացորդ  վ/բ</t>
  </si>
  <si>
    <t xml:space="preserve">2. </t>
  </si>
  <si>
    <t>Տարեսկզբի  ազատ մնացորդ  ֆ/բ</t>
  </si>
  <si>
    <t>ՀԱՎԵԼՎԱԾ</t>
  </si>
  <si>
    <t xml:space="preserve">ՀԱՅԱՍՏԱՆԻ ՀԱՆՐԱՊԵՏՈՒԹՅԱՆ </t>
  </si>
  <si>
    <t>ԱՐՄԱՎԻՐԻ ՄԱՐԶԻ ԱՐԱՔՍ ՀԱՄԱՅՆՔԻ  ԱՎԱԳԱՆՈՒ</t>
  </si>
  <si>
    <t xml:space="preserve">2023 ԹՎԱԿԱՆԻ ՀՈՒԼԻՍԻ 28-Ի N       ՈՐՈՇՄԱՆ </t>
  </si>
  <si>
    <t>ՀԱՅԱՍՏԱՆԻ ՀԱՆՐԱՊԵՏՈՒԹՅԱՆ ԱՐՄԱՎԻՐԻ ՄԱՐԶԻ ԱՐԱՔՍ ՀԱՄԱՅՆՔԻ 2023 ԹՎԱԿԱՆԻ</t>
  </si>
  <si>
    <t>ԲՅՈՒՋԵԻ ԵՐԿՐՈՐԴ ԵՌԱՄՍՅԱԿԻ ԿԱՏԱՐՈՂԱԿԱՆԻ ՀԱՂՈՐԴՈՒՄ</t>
  </si>
  <si>
    <t xml:space="preserve">ՊԼԱՆ /կիսամյակ/                                       /հազ. դրամ/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</si>
</sst>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GHEA Grapalat"/>
      <family val="3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GHEA Grapalat"/>
      <family val="3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rgb="FF000000"/>
      <name val="GHEA Grapalat"/>
      <family val="3"/>
    </font>
    <font>
      <b/>
      <sz val="11"/>
      <color rgb="FF000000"/>
      <name val="GHEA Grapalat"/>
      <family val="3"/>
    </font>
    <font>
      <sz val="11"/>
      <color rgb="FF000000"/>
      <name val="GHEA Grapalat"/>
      <family val="3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16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0" fillId="0" borderId="7" xfId="0" applyBorder="1"/>
    <xf numFmtId="164" fontId="3" fillId="0" borderId="1" xfId="0" applyNumberFormat="1" applyFont="1" applyBorder="1"/>
    <xf numFmtId="164" fontId="5" fillId="0" borderId="1" xfId="0" applyNumberFormat="1" applyFont="1" applyBorder="1"/>
    <xf numFmtId="0" fontId="6" fillId="0" borderId="1" xfId="0" applyFont="1" applyBorder="1"/>
    <xf numFmtId="0" fontId="2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164" fontId="0" fillId="0" borderId="1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/>
    <xf numFmtId="0" fontId="1" fillId="0" borderId="1" xfId="0" applyFont="1" applyBorder="1"/>
    <xf numFmtId="0" fontId="3" fillId="0" borderId="0" xfId="0" applyFont="1" applyBorder="1"/>
    <xf numFmtId="0" fontId="0" fillId="0" borderId="0" xfId="0" applyBorder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Fill="1" applyBorder="1"/>
    <xf numFmtId="0" fontId="12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/>
    <xf numFmtId="2" fontId="5" fillId="0" borderId="1" xfId="0" applyNumberFormat="1" applyFont="1" applyBorder="1"/>
    <xf numFmtId="0" fontId="6" fillId="0" borderId="1" xfId="0" applyFont="1" applyBorder="1" applyAlignment="1">
      <alignment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opLeftCell="A5" workbookViewId="0">
      <selection activeCell="J18" sqref="J18"/>
    </sheetView>
  </sheetViews>
  <sheetFormatPr defaultRowHeight="15" x14ac:dyDescent="0.25"/>
  <cols>
    <col min="1" max="1" width="4.42578125" customWidth="1"/>
    <col min="2" max="2" width="42.140625" customWidth="1"/>
    <col min="3" max="3" width="4.5703125" customWidth="1"/>
    <col min="4" max="4" width="3.85546875" customWidth="1"/>
    <col min="5" max="5" width="3.5703125" customWidth="1"/>
    <col min="6" max="6" width="13.7109375" customWidth="1"/>
    <col min="7" max="8" width="12.7109375" customWidth="1"/>
  </cols>
  <sheetData>
    <row r="1" spans="1:8" ht="17.25" hidden="1" customHeight="1" x14ac:dyDescent="0.25">
      <c r="A1" s="45" t="s">
        <v>68</v>
      </c>
      <c r="B1" s="46"/>
      <c r="C1" s="46"/>
      <c r="D1" s="46"/>
      <c r="E1" s="46"/>
      <c r="F1" s="46"/>
      <c r="G1" s="46"/>
      <c r="H1" s="46"/>
    </row>
    <row r="2" spans="1:8" ht="17.25" hidden="1" customHeight="1" x14ac:dyDescent="0.25">
      <c r="A2" s="47"/>
      <c r="B2" s="48"/>
      <c r="C2" s="48"/>
      <c r="D2" s="48"/>
      <c r="E2" s="48"/>
      <c r="F2" s="48"/>
      <c r="G2" s="48"/>
      <c r="H2" s="48"/>
    </row>
    <row r="3" spans="1:8" ht="17.25" hidden="1" customHeight="1" x14ac:dyDescent="0.25">
      <c r="A3" s="47"/>
      <c r="B3" s="48"/>
      <c r="C3" s="48"/>
      <c r="D3" s="48"/>
      <c r="E3" s="48"/>
      <c r="F3" s="48"/>
      <c r="G3" s="48"/>
      <c r="H3" s="48"/>
    </row>
    <row r="4" spans="1:8" ht="17.25" hidden="1" customHeight="1" x14ac:dyDescent="0.25">
      <c r="A4" s="47"/>
      <c r="B4" s="48"/>
      <c r="C4" s="48"/>
      <c r="D4" s="48"/>
      <c r="E4" s="48"/>
      <c r="F4" s="48"/>
      <c r="G4" s="48"/>
      <c r="H4" s="48"/>
    </row>
    <row r="5" spans="1:8" ht="51.75" customHeight="1" x14ac:dyDescent="0.25">
      <c r="A5" s="49"/>
      <c r="B5" s="50"/>
      <c r="C5" s="50"/>
      <c r="D5" s="50"/>
      <c r="E5" s="50"/>
      <c r="F5" s="50"/>
      <c r="G5" s="50"/>
      <c r="H5" s="50"/>
    </row>
    <row r="6" spans="1:8" ht="53.25" customHeight="1" x14ac:dyDescent="0.25">
      <c r="A6" s="1" t="s">
        <v>0</v>
      </c>
      <c r="B6" s="10" t="s">
        <v>24</v>
      </c>
      <c r="C6" s="8" t="s">
        <v>21</v>
      </c>
      <c r="D6" s="8" t="s">
        <v>22</v>
      </c>
      <c r="E6" s="8" t="s">
        <v>23</v>
      </c>
      <c r="F6" s="4" t="s">
        <v>27</v>
      </c>
      <c r="G6" s="4" t="s">
        <v>28</v>
      </c>
      <c r="H6" s="4" t="s">
        <v>1</v>
      </c>
    </row>
    <row r="7" spans="1:8" ht="18" thickBot="1" x14ac:dyDescent="0.3">
      <c r="A7" s="1">
        <v>1</v>
      </c>
      <c r="B7" s="6" t="s">
        <v>2</v>
      </c>
      <c r="C7" s="9">
        <v>1</v>
      </c>
      <c r="D7" s="9">
        <v>1</v>
      </c>
      <c r="E7" s="9">
        <v>1</v>
      </c>
      <c r="F7" s="3">
        <v>379657.2</v>
      </c>
      <c r="G7" s="3">
        <v>137900.6</v>
      </c>
      <c r="H7" s="5">
        <f t="shared" ref="H7:H13" si="0">G7/F7%</f>
        <v>36.322398205539102</v>
      </c>
    </row>
    <row r="8" spans="1:8" ht="18" thickBot="1" x14ac:dyDescent="0.3">
      <c r="A8" s="1">
        <v>2</v>
      </c>
      <c r="B8" s="6" t="s">
        <v>3</v>
      </c>
      <c r="C8" s="9">
        <v>1</v>
      </c>
      <c r="D8" s="9">
        <v>3</v>
      </c>
      <c r="E8" s="9">
        <v>3</v>
      </c>
      <c r="F8" s="5">
        <v>6000</v>
      </c>
      <c r="G8" s="3">
        <v>13.9</v>
      </c>
      <c r="H8" s="5">
        <f t="shared" si="0"/>
        <v>0.23166666666666666</v>
      </c>
    </row>
    <row r="9" spans="1:8" ht="35.25" thickBot="1" x14ac:dyDescent="0.3">
      <c r="A9" s="1">
        <v>3</v>
      </c>
      <c r="B9" s="6" t="s">
        <v>4</v>
      </c>
      <c r="C9" s="9">
        <v>1</v>
      </c>
      <c r="D9" s="9">
        <v>6</v>
      </c>
      <c r="E9" s="9">
        <v>1</v>
      </c>
      <c r="F9" s="5">
        <v>55152</v>
      </c>
      <c r="G9" s="3">
        <v>26463.1</v>
      </c>
      <c r="H9" s="5">
        <f t="shared" si="0"/>
        <v>47.982122135190018</v>
      </c>
    </row>
    <row r="10" spans="1:8" ht="18" thickBot="1" x14ac:dyDescent="0.3">
      <c r="A10" s="1">
        <v>4</v>
      </c>
      <c r="B10" s="6" t="s">
        <v>5</v>
      </c>
      <c r="C10" s="9">
        <v>4</v>
      </c>
      <c r="D10" s="9">
        <v>2</v>
      </c>
      <c r="E10" s="9">
        <v>1</v>
      </c>
      <c r="F10" s="5">
        <v>7240</v>
      </c>
      <c r="G10" s="5">
        <v>3120</v>
      </c>
      <c r="H10" s="5">
        <f t="shared" si="0"/>
        <v>43.093922651933696</v>
      </c>
    </row>
    <row r="11" spans="1:8" ht="36.75" customHeight="1" thickBot="1" x14ac:dyDescent="0.3">
      <c r="A11" s="1">
        <v>5</v>
      </c>
      <c r="B11" s="6" t="s">
        <v>6</v>
      </c>
      <c r="C11" s="9">
        <v>4</v>
      </c>
      <c r="D11" s="9">
        <v>2</v>
      </c>
      <c r="E11" s="9">
        <v>4</v>
      </c>
      <c r="F11" s="3">
        <v>43458.6</v>
      </c>
      <c r="G11" s="3">
        <v>3598.1</v>
      </c>
      <c r="H11" s="5">
        <f t="shared" si="0"/>
        <v>8.2793739328924527</v>
      </c>
    </row>
    <row r="12" spans="1:8" ht="18" thickBot="1" x14ac:dyDescent="0.3">
      <c r="A12" s="1">
        <v>6</v>
      </c>
      <c r="B12" s="6" t="s">
        <v>7</v>
      </c>
      <c r="C12" s="9">
        <v>4</v>
      </c>
      <c r="D12" s="9">
        <v>3</v>
      </c>
      <c r="E12" s="9">
        <v>2</v>
      </c>
      <c r="F12" s="3">
        <v>149970.1</v>
      </c>
      <c r="G12" s="3">
        <v>29533.4</v>
      </c>
      <c r="H12" s="5">
        <f t="shared" si="0"/>
        <v>19.692858776516118</v>
      </c>
    </row>
    <row r="13" spans="1:8" ht="18" thickBot="1" x14ac:dyDescent="0.3">
      <c r="A13" s="1">
        <v>7</v>
      </c>
      <c r="B13" s="6" t="s">
        <v>8</v>
      </c>
      <c r="C13" s="9">
        <v>4</v>
      </c>
      <c r="D13" s="9">
        <v>5</v>
      </c>
      <c r="E13" s="9">
        <v>1</v>
      </c>
      <c r="F13" s="5">
        <v>51000</v>
      </c>
      <c r="G13" s="3">
        <v>6702.3</v>
      </c>
      <c r="H13" s="5">
        <f t="shared" si="0"/>
        <v>13.141764705882354</v>
      </c>
    </row>
    <row r="14" spans="1:8" ht="35.25" thickBot="1" x14ac:dyDescent="0.3">
      <c r="A14" s="1"/>
      <c r="B14" s="6" t="s">
        <v>65</v>
      </c>
      <c r="C14" s="9">
        <v>4</v>
      </c>
      <c r="D14" s="9">
        <v>9</v>
      </c>
      <c r="E14" s="9">
        <v>1</v>
      </c>
      <c r="F14" s="5"/>
      <c r="G14" s="3">
        <v>-80978.399999999994</v>
      </c>
      <c r="H14" s="5"/>
    </row>
    <row r="15" spans="1:8" ht="18" thickBot="1" x14ac:dyDescent="0.3">
      <c r="A15" s="1">
        <v>8</v>
      </c>
      <c r="B15" s="6" t="s">
        <v>9</v>
      </c>
      <c r="C15" s="9">
        <v>5</v>
      </c>
      <c r="D15" s="9">
        <v>1</v>
      </c>
      <c r="E15" s="9">
        <v>1</v>
      </c>
      <c r="F15" s="5">
        <v>92400</v>
      </c>
      <c r="G15" s="5">
        <v>30183</v>
      </c>
      <c r="H15" s="5">
        <f t="shared" ref="H15:H27" si="1">G15/F15%</f>
        <v>32.665584415584412</v>
      </c>
    </row>
    <row r="16" spans="1:8" ht="18" thickBot="1" x14ac:dyDescent="0.3">
      <c r="A16" s="1">
        <v>9</v>
      </c>
      <c r="B16" s="6" t="s">
        <v>10</v>
      </c>
      <c r="C16" s="9">
        <v>6</v>
      </c>
      <c r="D16" s="9">
        <v>3</v>
      </c>
      <c r="E16" s="9">
        <v>1</v>
      </c>
      <c r="F16" s="5">
        <v>70300</v>
      </c>
      <c r="G16" s="3">
        <v>18552.5</v>
      </c>
      <c r="H16" s="5">
        <f t="shared" si="1"/>
        <v>26.390469416785205</v>
      </c>
    </row>
    <row r="17" spans="1:8" ht="18" thickBot="1" x14ac:dyDescent="0.3">
      <c r="A17" s="1">
        <v>10</v>
      </c>
      <c r="B17" s="6" t="s">
        <v>11</v>
      </c>
      <c r="C17" s="9">
        <v>6</v>
      </c>
      <c r="D17" s="9">
        <v>4</v>
      </c>
      <c r="E17" s="9">
        <v>1</v>
      </c>
      <c r="F17" s="5">
        <v>32769.599999999999</v>
      </c>
      <c r="G17" s="3">
        <v>7650.2</v>
      </c>
      <c r="H17" s="5">
        <f t="shared" si="1"/>
        <v>23.345417704213663</v>
      </c>
    </row>
    <row r="18" spans="1:8" ht="35.25" thickBot="1" x14ac:dyDescent="0.3">
      <c r="A18" s="1">
        <v>11</v>
      </c>
      <c r="B18" s="6" t="s">
        <v>12</v>
      </c>
      <c r="C18" s="9">
        <v>8</v>
      </c>
      <c r="D18" s="9">
        <v>1</v>
      </c>
      <c r="E18" s="9">
        <v>1</v>
      </c>
      <c r="F18" s="5">
        <v>28000</v>
      </c>
      <c r="G18" s="3">
        <v>4674.7</v>
      </c>
      <c r="H18" s="5">
        <f t="shared" si="1"/>
        <v>16.695357142857141</v>
      </c>
    </row>
    <row r="19" spans="1:8" ht="18" thickBot="1" x14ac:dyDescent="0.3">
      <c r="A19" s="1">
        <v>12</v>
      </c>
      <c r="B19" s="6" t="s">
        <v>13</v>
      </c>
      <c r="C19" s="9">
        <v>8</v>
      </c>
      <c r="D19" s="9">
        <v>2</v>
      </c>
      <c r="E19" s="9">
        <v>1</v>
      </c>
      <c r="F19" s="5">
        <v>3930</v>
      </c>
      <c r="G19" s="3">
        <v>1856.7</v>
      </c>
      <c r="H19" s="5">
        <f t="shared" si="1"/>
        <v>47.244274809160309</v>
      </c>
    </row>
    <row r="20" spans="1:8" ht="35.25" thickBot="1" x14ac:dyDescent="0.3">
      <c r="A20" s="1">
        <v>13</v>
      </c>
      <c r="B20" s="6" t="s">
        <v>14</v>
      </c>
      <c r="C20" s="9">
        <v>8</v>
      </c>
      <c r="D20" s="9">
        <v>2</v>
      </c>
      <c r="E20" s="9">
        <v>3</v>
      </c>
      <c r="F20" s="5">
        <v>76898.8</v>
      </c>
      <c r="G20" s="3">
        <v>17768.3</v>
      </c>
      <c r="H20" s="5">
        <f t="shared" si="1"/>
        <v>23.106082279567428</v>
      </c>
    </row>
    <row r="21" spans="1:8" ht="33" customHeight="1" thickBot="1" x14ac:dyDescent="0.3">
      <c r="A21" s="1">
        <v>14</v>
      </c>
      <c r="B21" s="6" t="s">
        <v>15</v>
      </c>
      <c r="C21" s="9">
        <v>8</v>
      </c>
      <c r="D21" s="9">
        <v>2</v>
      </c>
      <c r="E21" s="9">
        <v>4</v>
      </c>
      <c r="F21" s="5">
        <v>26000</v>
      </c>
      <c r="G21" s="3">
        <v>3284.3</v>
      </c>
      <c r="H21" s="5">
        <f t="shared" si="1"/>
        <v>12.631923076923078</v>
      </c>
    </row>
    <row r="22" spans="1:8" ht="66.75" customHeight="1" thickBot="1" x14ac:dyDescent="0.3">
      <c r="A22" s="1">
        <v>15</v>
      </c>
      <c r="B22" s="6" t="s">
        <v>16</v>
      </c>
      <c r="C22" s="9">
        <v>8</v>
      </c>
      <c r="D22" s="9">
        <v>2</v>
      </c>
      <c r="E22" s="9">
        <v>7</v>
      </c>
      <c r="F22" s="5">
        <v>950</v>
      </c>
      <c r="G22" s="5">
        <v>949</v>
      </c>
      <c r="H22" s="5">
        <f t="shared" si="1"/>
        <v>99.89473684210526</v>
      </c>
    </row>
    <row r="23" spans="1:8" ht="18" thickBot="1" x14ac:dyDescent="0.3">
      <c r="A23" s="1">
        <v>16</v>
      </c>
      <c r="B23" s="6" t="s">
        <v>17</v>
      </c>
      <c r="C23" s="9">
        <v>9</v>
      </c>
      <c r="D23" s="9">
        <v>1</v>
      </c>
      <c r="E23" s="9">
        <v>1</v>
      </c>
      <c r="F23" s="3">
        <v>553340.4</v>
      </c>
      <c r="G23" s="3">
        <v>136674.20000000001</v>
      </c>
      <c r="H23" s="5">
        <f t="shared" si="1"/>
        <v>24.699841182751161</v>
      </c>
    </row>
    <row r="24" spans="1:8" ht="35.25" thickBot="1" x14ac:dyDescent="0.3">
      <c r="A24" s="1">
        <v>17</v>
      </c>
      <c r="B24" s="6" t="s">
        <v>18</v>
      </c>
      <c r="C24" s="9">
        <v>9</v>
      </c>
      <c r="D24" s="9">
        <v>5</v>
      </c>
      <c r="E24" s="9">
        <v>1</v>
      </c>
      <c r="F24" s="5">
        <v>17500</v>
      </c>
      <c r="G24" s="3">
        <v>13191.3</v>
      </c>
      <c r="H24" s="5">
        <f t="shared" si="1"/>
        <v>75.378857142857143</v>
      </c>
    </row>
    <row r="25" spans="1:8" ht="18" thickBot="1" x14ac:dyDescent="0.3">
      <c r="A25" s="1">
        <v>18</v>
      </c>
      <c r="B25" s="6" t="s">
        <v>19</v>
      </c>
      <c r="C25" s="9">
        <v>10</v>
      </c>
      <c r="D25" s="9">
        <v>7</v>
      </c>
      <c r="E25" s="9">
        <v>1</v>
      </c>
      <c r="F25" s="5">
        <v>30000</v>
      </c>
      <c r="G25" s="5">
        <v>7351</v>
      </c>
      <c r="H25" s="5">
        <f t="shared" si="1"/>
        <v>24.503333333333334</v>
      </c>
    </row>
    <row r="26" spans="1:8" ht="17.25" x14ac:dyDescent="0.25">
      <c r="A26" s="11">
        <v>19</v>
      </c>
      <c r="B26" s="12" t="s">
        <v>20</v>
      </c>
      <c r="C26" s="13">
        <v>11</v>
      </c>
      <c r="D26" s="13">
        <v>1</v>
      </c>
      <c r="E26" s="13">
        <v>2</v>
      </c>
      <c r="F26" s="14">
        <v>200000</v>
      </c>
      <c r="G26" s="15"/>
      <c r="H26" s="14">
        <f t="shared" si="1"/>
        <v>0</v>
      </c>
    </row>
    <row r="27" spans="1:8" ht="30" customHeight="1" x14ac:dyDescent="0.25">
      <c r="A27" s="16"/>
      <c r="B27" s="26" t="s">
        <v>53</v>
      </c>
      <c r="C27" s="16"/>
      <c r="D27" s="16"/>
      <c r="E27" s="16"/>
      <c r="F27" s="34">
        <f>SUM(F7:F26)</f>
        <v>1824566.7000000002</v>
      </c>
      <c r="G27" s="34">
        <f>SUM(G7:G26)</f>
        <v>368488.2</v>
      </c>
      <c r="H27" s="17">
        <f t="shared" si="1"/>
        <v>20.195929258163048</v>
      </c>
    </row>
  </sheetData>
  <mergeCells count="1">
    <mergeCell ref="A1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tabSelected="1" workbookViewId="0">
      <selection activeCell="A3" sqref="A3:G3"/>
    </sheetView>
  </sheetViews>
  <sheetFormatPr defaultRowHeight="15" x14ac:dyDescent="0.25"/>
  <cols>
    <col min="2" max="2" width="37.42578125" customWidth="1"/>
    <col min="3" max="3" width="13.7109375" customWidth="1"/>
    <col min="4" max="5" width="11.85546875" customWidth="1"/>
    <col min="6" max="6" width="13.28515625" customWidth="1"/>
    <col min="7" max="7" width="13.42578125" customWidth="1"/>
  </cols>
  <sheetData>
    <row r="1" spans="1:7" x14ac:dyDescent="0.25">
      <c r="A1" s="54" t="s">
        <v>98</v>
      </c>
      <c r="B1" s="54"/>
      <c r="C1" s="54"/>
      <c r="D1" s="54"/>
      <c r="E1" s="54"/>
      <c r="F1" s="54"/>
      <c r="G1" s="54"/>
    </row>
    <row r="2" spans="1:7" x14ac:dyDescent="0.25">
      <c r="A2" s="54" t="s">
        <v>99</v>
      </c>
      <c r="B2" s="54"/>
      <c r="C2" s="54"/>
      <c r="D2" s="54"/>
      <c r="E2" s="54"/>
      <c r="F2" s="54"/>
      <c r="G2" s="54"/>
    </row>
    <row r="3" spans="1:7" x14ac:dyDescent="0.25">
      <c r="A3" s="54" t="s">
        <v>100</v>
      </c>
      <c r="B3" s="54"/>
      <c r="C3" s="54"/>
      <c r="D3" s="54"/>
      <c r="E3" s="54"/>
      <c r="F3" s="54"/>
      <c r="G3" s="54"/>
    </row>
    <row r="4" spans="1:7" x14ac:dyDescent="0.25">
      <c r="A4" s="54" t="s">
        <v>101</v>
      </c>
      <c r="B4" s="54"/>
      <c r="C4" s="54"/>
      <c r="D4" s="54"/>
      <c r="E4" s="54"/>
      <c r="F4" s="54"/>
      <c r="G4" s="54"/>
    </row>
    <row r="6" spans="1:7" ht="18.75" x14ac:dyDescent="0.3">
      <c r="A6" s="55" t="s">
        <v>102</v>
      </c>
      <c r="B6" s="55"/>
      <c r="C6" s="55"/>
      <c r="D6" s="55"/>
      <c r="E6" s="55"/>
      <c r="F6" s="55"/>
      <c r="G6" s="55"/>
    </row>
    <row r="7" spans="1:7" ht="18.75" x14ac:dyDescent="0.3">
      <c r="A7" s="55" t="s">
        <v>103</v>
      </c>
      <c r="B7" s="55"/>
      <c r="C7" s="55"/>
      <c r="D7" s="55"/>
      <c r="E7" s="55"/>
      <c r="F7" s="55"/>
      <c r="G7" s="55"/>
    </row>
    <row r="9" spans="1:7" ht="15.75" x14ac:dyDescent="0.25">
      <c r="A9" s="51" t="s">
        <v>66</v>
      </c>
      <c r="B9" s="52"/>
      <c r="C9" s="52"/>
      <c r="D9" s="52"/>
      <c r="E9" s="52"/>
      <c r="F9" s="53"/>
      <c r="G9" s="16"/>
    </row>
    <row r="10" spans="1:7" ht="78.75" x14ac:dyDescent="0.25">
      <c r="A10" s="37" t="s">
        <v>69</v>
      </c>
      <c r="B10" s="41" t="s">
        <v>70</v>
      </c>
      <c r="C10" s="41" t="s">
        <v>71</v>
      </c>
      <c r="D10" s="41" t="s">
        <v>104</v>
      </c>
      <c r="E10" s="41" t="s">
        <v>72</v>
      </c>
      <c r="F10" s="41" t="s">
        <v>73</v>
      </c>
      <c r="G10" s="41" t="s">
        <v>74</v>
      </c>
    </row>
    <row r="11" spans="1:7" ht="18.75" x14ac:dyDescent="0.3">
      <c r="A11" s="38">
        <v>1</v>
      </c>
      <c r="B11" s="21" t="s">
        <v>75</v>
      </c>
      <c r="C11" s="21">
        <v>11248.3</v>
      </c>
      <c r="D11" s="42">
        <v>3936.9</v>
      </c>
      <c r="E11" s="42">
        <v>10755.1</v>
      </c>
      <c r="F11" s="43">
        <f>E11/D11%</f>
        <v>273.1870253244939</v>
      </c>
      <c r="G11" s="20">
        <f>E11/C11%</f>
        <v>95.61533742876702</v>
      </c>
    </row>
    <row r="12" spans="1:7" ht="18.75" x14ac:dyDescent="0.3">
      <c r="A12" s="38">
        <v>2</v>
      </c>
      <c r="B12" s="21" t="s">
        <v>76</v>
      </c>
      <c r="C12" s="21">
        <v>2624.6</v>
      </c>
      <c r="D12" s="42">
        <v>918.6</v>
      </c>
      <c r="E12" s="42">
        <v>1164.5</v>
      </c>
      <c r="F12" s="43">
        <f t="shared" ref="F12:F23" si="0">E12/D12%</f>
        <v>126.76899629871544</v>
      </c>
      <c r="G12" s="20">
        <f t="shared" ref="G12:G29" si="1">E12/C12%</f>
        <v>44.368665701440221</v>
      </c>
    </row>
    <row r="13" spans="1:7" ht="18.75" x14ac:dyDescent="0.3">
      <c r="A13" s="38">
        <v>3</v>
      </c>
      <c r="B13" s="21" t="s">
        <v>77</v>
      </c>
      <c r="C13" s="21">
        <v>98623.1</v>
      </c>
      <c r="D13" s="42">
        <v>34518.1</v>
      </c>
      <c r="E13" s="42">
        <v>18203.099999999999</v>
      </c>
      <c r="F13" s="43">
        <f t="shared" si="0"/>
        <v>52.73494195798726</v>
      </c>
      <c r="G13" s="20">
        <f t="shared" si="1"/>
        <v>18.457237705973547</v>
      </c>
    </row>
    <row r="14" spans="1:7" ht="18.75" x14ac:dyDescent="0.3">
      <c r="A14" s="38">
        <v>4</v>
      </c>
      <c r="B14" s="21" t="s">
        <v>78</v>
      </c>
      <c r="C14" s="21">
        <v>157781.20000000001</v>
      </c>
      <c r="D14" s="42">
        <v>55223.4</v>
      </c>
      <c r="E14" s="42">
        <v>67998.600000000006</v>
      </c>
      <c r="F14" s="43">
        <f t="shared" si="0"/>
        <v>123.13367159573659</v>
      </c>
      <c r="G14" s="20">
        <f t="shared" si="1"/>
        <v>43.096769450352767</v>
      </c>
    </row>
    <row r="15" spans="1:7" ht="18.75" x14ac:dyDescent="0.3">
      <c r="A15" s="38">
        <v>5</v>
      </c>
      <c r="B15" s="21" t="s">
        <v>79</v>
      </c>
      <c r="C15" s="21">
        <v>7765.8</v>
      </c>
      <c r="D15" s="42">
        <v>2718</v>
      </c>
      <c r="E15" s="42">
        <v>5672.8</v>
      </c>
      <c r="F15" s="43">
        <f t="shared" si="0"/>
        <v>208.71228844738781</v>
      </c>
      <c r="G15" s="20">
        <f t="shared" si="1"/>
        <v>73.048494681809984</v>
      </c>
    </row>
    <row r="16" spans="1:7" ht="18.75" x14ac:dyDescent="0.3">
      <c r="A16" s="38">
        <v>6</v>
      </c>
      <c r="B16" s="21" t="s">
        <v>80</v>
      </c>
      <c r="C16" s="21">
        <v>667708.4</v>
      </c>
      <c r="D16" s="42">
        <v>333854.2</v>
      </c>
      <c r="E16" s="42">
        <v>333854.2</v>
      </c>
      <c r="F16" s="43">
        <f t="shared" si="0"/>
        <v>100</v>
      </c>
      <c r="G16" s="20">
        <f t="shared" si="1"/>
        <v>50</v>
      </c>
    </row>
    <row r="17" spans="1:7" ht="35.25" customHeight="1" x14ac:dyDescent="0.3">
      <c r="A17" s="38">
        <v>7</v>
      </c>
      <c r="B17" s="44" t="s">
        <v>81</v>
      </c>
      <c r="C17" s="21"/>
      <c r="D17" s="42"/>
      <c r="E17" s="42">
        <v>303.3</v>
      </c>
      <c r="F17" s="43"/>
      <c r="G17" s="20">
        <v>0</v>
      </c>
    </row>
    <row r="18" spans="1:7" ht="18.75" x14ac:dyDescent="0.3">
      <c r="A18" s="38">
        <v>8</v>
      </c>
      <c r="B18" s="21" t="s">
        <v>82</v>
      </c>
      <c r="C18" s="21">
        <v>11067.8</v>
      </c>
      <c r="D18" s="42">
        <v>3873.7</v>
      </c>
      <c r="E18" s="42">
        <v>4894.2</v>
      </c>
      <c r="F18" s="43">
        <f t="shared" si="0"/>
        <v>126.34432196607895</v>
      </c>
      <c r="G18" s="20">
        <f t="shared" si="1"/>
        <v>44.220170223531326</v>
      </c>
    </row>
    <row r="19" spans="1:7" ht="18.75" x14ac:dyDescent="0.3">
      <c r="A19" s="38">
        <v>9</v>
      </c>
      <c r="B19" s="21" t="s">
        <v>83</v>
      </c>
      <c r="C19" s="21">
        <v>2699.5</v>
      </c>
      <c r="D19" s="42">
        <v>944.8</v>
      </c>
      <c r="E19" s="42">
        <v>1015</v>
      </c>
      <c r="F19" s="43">
        <f t="shared" si="0"/>
        <v>107.43014394580864</v>
      </c>
      <c r="G19" s="20">
        <f t="shared" si="1"/>
        <v>37.599555473235782</v>
      </c>
    </row>
    <row r="20" spans="1:7" ht="18.75" x14ac:dyDescent="0.3">
      <c r="A20" s="38">
        <v>10</v>
      </c>
      <c r="B20" s="21" t="s">
        <v>84</v>
      </c>
      <c r="C20" s="21">
        <v>63863.6</v>
      </c>
      <c r="D20" s="42">
        <v>22352.2</v>
      </c>
      <c r="E20" s="42">
        <v>27626.5</v>
      </c>
      <c r="F20" s="43">
        <f t="shared" si="0"/>
        <v>123.59633503637225</v>
      </c>
      <c r="G20" s="20">
        <f t="shared" si="1"/>
        <v>43.258601143687486</v>
      </c>
    </row>
    <row r="21" spans="1:7" ht="24.75" customHeight="1" x14ac:dyDescent="0.3">
      <c r="A21" s="38">
        <v>11</v>
      </c>
      <c r="B21" s="44" t="s">
        <v>85</v>
      </c>
      <c r="C21" s="21"/>
      <c r="D21" s="42">
        <v>0</v>
      </c>
      <c r="E21" s="42">
        <v>0</v>
      </c>
      <c r="F21" s="43">
        <v>0</v>
      </c>
      <c r="G21" s="20">
        <v>0</v>
      </c>
    </row>
    <row r="22" spans="1:7" ht="18.75" x14ac:dyDescent="0.3">
      <c r="A22" s="38">
        <v>12</v>
      </c>
      <c r="B22" s="21" t="s">
        <v>86</v>
      </c>
      <c r="C22" s="21"/>
      <c r="D22" s="42">
        <v>0</v>
      </c>
      <c r="E22" s="42">
        <v>0</v>
      </c>
      <c r="F22" s="43">
        <v>0</v>
      </c>
      <c r="G22" s="20">
        <v>0</v>
      </c>
    </row>
    <row r="23" spans="1:7" ht="18.75" x14ac:dyDescent="0.3">
      <c r="A23" s="38">
        <v>13</v>
      </c>
      <c r="B23" s="21" t="s">
        <v>87</v>
      </c>
      <c r="C23" s="42">
        <v>500</v>
      </c>
      <c r="D23" s="42">
        <v>175</v>
      </c>
      <c r="E23" s="42">
        <v>4632</v>
      </c>
      <c r="F23" s="43">
        <f t="shared" si="0"/>
        <v>2646.8571428571427</v>
      </c>
      <c r="G23" s="20">
        <f t="shared" si="1"/>
        <v>926.4</v>
      </c>
    </row>
    <row r="24" spans="1:7" ht="18.75" x14ac:dyDescent="0.3">
      <c r="A24" s="38">
        <v>14</v>
      </c>
      <c r="B24" s="21" t="s">
        <v>88</v>
      </c>
      <c r="C24" s="21">
        <v>380290.1</v>
      </c>
      <c r="D24" s="42">
        <v>133101.70000000001</v>
      </c>
      <c r="E24" s="42">
        <v>41413.4</v>
      </c>
      <c r="F24" s="43">
        <v>0</v>
      </c>
      <c r="G24" s="20">
        <f t="shared" si="1"/>
        <v>10.889949541152927</v>
      </c>
    </row>
    <row r="25" spans="1:7" ht="18.75" x14ac:dyDescent="0.3">
      <c r="A25" s="38">
        <v>15</v>
      </c>
      <c r="B25" s="21" t="s">
        <v>89</v>
      </c>
      <c r="C25" s="21"/>
      <c r="D25" s="42">
        <v>0</v>
      </c>
      <c r="E25" s="42">
        <v>0</v>
      </c>
      <c r="F25" s="43">
        <v>0</v>
      </c>
      <c r="G25" s="20">
        <v>0</v>
      </c>
    </row>
    <row r="26" spans="1:7" ht="34.5" customHeight="1" x14ac:dyDescent="0.3">
      <c r="A26" s="38">
        <v>16</v>
      </c>
      <c r="B26" s="44" t="s">
        <v>90</v>
      </c>
      <c r="C26" s="21"/>
      <c r="D26" s="42">
        <v>0</v>
      </c>
      <c r="E26" s="42">
        <v>0</v>
      </c>
      <c r="F26" s="43">
        <v>0</v>
      </c>
      <c r="G26" s="20">
        <v>0</v>
      </c>
    </row>
    <row r="27" spans="1:7" ht="18.75" x14ac:dyDescent="0.3">
      <c r="A27" s="39"/>
      <c r="B27" s="42" t="s">
        <v>91</v>
      </c>
      <c r="C27" s="42">
        <v>1404172.4</v>
      </c>
      <c r="D27" s="42">
        <f>D25+D24+D23+D22+D21+D20+D19+D18+D16+D15+D14+D13+D12+D11</f>
        <v>591616.6</v>
      </c>
      <c r="E27" s="42">
        <f>E25+E24+E23+E22+E21+E20+E19+E18+E17+E16+E15+E14+E13+E12+E11</f>
        <v>517532.69999999995</v>
      </c>
      <c r="F27" s="34">
        <v>105.6</v>
      </c>
      <c r="G27" s="20">
        <f t="shared" si="1"/>
        <v>36.856777700515977</v>
      </c>
    </row>
    <row r="28" spans="1:7" ht="18.75" x14ac:dyDescent="0.3">
      <c r="A28" s="39"/>
      <c r="B28" s="42" t="s">
        <v>92</v>
      </c>
      <c r="C28" s="42"/>
      <c r="D28" s="42"/>
      <c r="E28" s="42"/>
      <c r="F28" s="34"/>
      <c r="G28" s="20"/>
    </row>
    <row r="29" spans="1:7" ht="18.75" x14ac:dyDescent="0.3">
      <c r="A29" s="39"/>
      <c r="B29" s="42" t="s">
        <v>93</v>
      </c>
      <c r="C29" s="42">
        <f>C23+C20+C19+C18+C15+C14+C13+C12+C11</f>
        <v>356173.89999999997</v>
      </c>
      <c r="D29" s="42">
        <f>D23+D20+D19+D18+D15+D14+D13+D12+D11</f>
        <v>124660.70000000001</v>
      </c>
      <c r="E29" s="42">
        <f>E23+E20+E19+E18+E15+E14+E13+E12+E11</f>
        <v>141961.80000000002</v>
      </c>
      <c r="F29" s="20">
        <f>E29/D29%</f>
        <v>113.8785519413897</v>
      </c>
      <c r="G29" s="20">
        <f t="shared" si="1"/>
        <v>39.857440424466823</v>
      </c>
    </row>
    <row r="30" spans="1:7" ht="21" x14ac:dyDescent="0.35">
      <c r="A30" s="40" t="s">
        <v>94</v>
      </c>
      <c r="B30" s="21" t="s">
        <v>95</v>
      </c>
      <c r="C30" s="21">
        <v>250.3</v>
      </c>
      <c r="D30" s="21">
        <v>250.3</v>
      </c>
      <c r="E30" s="21">
        <v>250.3</v>
      </c>
      <c r="F30" s="21"/>
      <c r="G30" s="21"/>
    </row>
    <row r="31" spans="1:7" ht="21" x14ac:dyDescent="0.35">
      <c r="A31" s="40" t="s">
        <v>96</v>
      </c>
      <c r="B31" s="21" t="s">
        <v>97</v>
      </c>
      <c r="C31" s="42">
        <v>420144</v>
      </c>
      <c r="D31" s="42">
        <v>420144</v>
      </c>
      <c r="E31" s="42">
        <v>420144</v>
      </c>
      <c r="F31" s="42"/>
      <c r="G31" s="21"/>
    </row>
  </sheetData>
  <mergeCells count="7">
    <mergeCell ref="A9:F9"/>
    <mergeCell ref="A1:G1"/>
    <mergeCell ref="A2:G2"/>
    <mergeCell ref="A3:G3"/>
    <mergeCell ref="A4:G4"/>
    <mergeCell ref="A6:G6"/>
    <mergeCell ref="A7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4"/>
  <sheetViews>
    <sheetView topLeftCell="A10" workbookViewId="0">
      <selection sqref="A1:F5"/>
    </sheetView>
  </sheetViews>
  <sheetFormatPr defaultRowHeight="15" x14ac:dyDescent="0.25"/>
  <cols>
    <col min="1" max="1" width="4.42578125" customWidth="1"/>
    <col min="2" max="2" width="40.28515625" customWidth="1"/>
    <col min="3" max="4" width="11.7109375" customWidth="1"/>
    <col min="5" max="6" width="18.28515625" customWidth="1"/>
  </cols>
  <sheetData>
    <row r="1" spans="1:6" ht="17.25" customHeight="1" x14ac:dyDescent="0.25">
      <c r="A1" s="56" t="s">
        <v>67</v>
      </c>
      <c r="B1" s="56"/>
      <c r="C1" s="56"/>
      <c r="D1" s="56"/>
      <c r="E1" s="56"/>
      <c r="F1" s="56"/>
    </row>
    <row r="2" spans="1:6" ht="17.25" customHeight="1" x14ac:dyDescent="0.25">
      <c r="A2" s="57"/>
      <c r="B2" s="57"/>
      <c r="C2" s="57"/>
      <c r="D2" s="57"/>
      <c r="E2" s="57"/>
      <c r="F2" s="57"/>
    </row>
    <row r="3" spans="1:6" ht="17.25" customHeight="1" x14ac:dyDescent="0.25">
      <c r="A3" s="57"/>
      <c r="B3" s="57"/>
      <c r="C3" s="57"/>
      <c r="D3" s="57"/>
      <c r="E3" s="57"/>
      <c r="F3" s="57"/>
    </row>
    <row r="4" spans="1:6" ht="17.25" customHeight="1" x14ac:dyDescent="0.25">
      <c r="A4" s="57"/>
      <c r="B4" s="57"/>
      <c r="C4" s="57"/>
      <c r="D4" s="57"/>
      <c r="E4" s="57"/>
      <c r="F4" s="57"/>
    </row>
    <row r="5" spans="1:6" ht="17.25" customHeight="1" x14ac:dyDescent="0.25">
      <c r="A5" s="58"/>
      <c r="B5" s="58"/>
      <c r="C5" s="58"/>
      <c r="D5" s="58"/>
      <c r="E5" s="58"/>
      <c r="F5" s="58"/>
    </row>
    <row r="6" spans="1:6" ht="60" x14ac:dyDescent="0.25">
      <c r="A6" s="1" t="s">
        <v>0</v>
      </c>
      <c r="B6" s="10" t="s">
        <v>25</v>
      </c>
      <c r="C6" s="8" t="s">
        <v>26</v>
      </c>
      <c r="D6" s="4" t="s">
        <v>27</v>
      </c>
      <c r="E6" s="4" t="s">
        <v>28</v>
      </c>
      <c r="F6" s="4" t="s">
        <v>1</v>
      </c>
    </row>
    <row r="7" spans="1:6" ht="27.75" customHeight="1" x14ac:dyDescent="0.25">
      <c r="A7" s="1"/>
      <c r="B7" s="25" t="s">
        <v>54</v>
      </c>
      <c r="C7" s="8"/>
      <c r="D7" s="4"/>
      <c r="E7" s="4"/>
      <c r="F7" s="4"/>
    </row>
    <row r="8" spans="1:6" ht="35.25" thickBot="1" x14ac:dyDescent="0.3">
      <c r="A8" s="22">
        <v>1</v>
      </c>
      <c r="B8" s="6" t="s">
        <v>29</v>
      </c>
      <c r="C8" s="23">
        <v>4111</v>
      </c>
      <c r="D8" s="24">
        <v>295467</v>
      </c>
      <c r="E8" s="24">
        <v>110594</v>
      </c>
      <c r="F8" s="24">
        <f t="shared" ref="F8:F30" si="0">E8/D8%</f>
        <v>37.430237556139943</v>
      </c>
    </row>
    <row r="9" spans="1:6" ht="52.5" thickBot="1" x14ac:dyDescent="0.3">
      <c r="A9" s="22">
        <v>2</v>
      </c>
      <c r="B9" s="6" t="s">
        <v>30</v>
      </c>
      <c r="C9" s="9">
        <v>4112</v>
      </c>
      <c r="D9" s="5">
        <v>10000</v>
      </c>
      <c r="E9" s="5">
        <v>5157</v>
      </c>
      <c r="F9" s="5">
        <f t="shared" si="0"/>
        <v>51.57</v>
      </c>
    </row>
    <row r="10" spans="1:6" ht="18" thickBot="1" x14ac:dyDescent="0.3">
      <c r="A10" s="22">
        <v>3</v>
      </c>
      <c r="B10" s="6" t="s">
        <v>31</v>
      </c>
      <c r="C10" s="9">
        <v>4212</v>
      </c>
      <c r="D10" s="5">
        <v>44000</v>
      </c>
      <c r="E10" s="3">
        <v>17456.7</v>
      </c>
      <c r="F10" s="5">
        <f t="shared" si="0"/>
        <v>39.674318181818187</v>
      </c>
    </row>
    <row r="11" spans="1:6" ht="18" thickBot="1" x14ac:dyDescent="0.3">
      <c r="A11" s="22">
        <v>4</v>
      </c>
      <c r="B11" s="6" t="s">
        <v>32</v>
      </c>
      <c r="C11" s="9">
        <v>4213</v>
      </c>
      <c r="D11" s="5">
        <v>50100</v>
      </c>
      <c r="E11" s="5">
        <v>15153.2</v>
      </c>
      <c r="F11" s="5">
        <f t="shared" si="0"/>
        <v>30.245908183632736</v>
      </c>
    </row>
    <row r="12" spans="1:6" ht="36.75" customHeight="1" thickBot="1" x14ac:dyDescent="0.3">
      <c r="A12" s="22">
        <v>5</v>
      </c>
      <c r="B12" s="6" t="s">
        <v>33</v>
      </c>
      <c r="C12" s="9">
        <v>4214</v>
      </c>
      <c r="D12" s="5">
        <v>3000</v>
      </c>
      <c r="E12" s="3">
        <v>947.5</v>
      </c>
      <c r="F12" s="5">
        <f t="shared" si="0"/>
        <v>31.583333333333332</v>
      </c>
    </row>
    <row r="13" spans="1:6" ht="18" thickBot="1" x14ac:dyDescent="0.3">
      <c r="A13" s="22">
        <v>6</v>
      </c>
      <c r="B13" s="6" t="s">
        <v>34</v>
      </c>
      <c r="C13" s="9">
        <v>4215</v>
      </c>
      <c r="D13" s="5">
        <v>300</v>
      </c>
      <c r="E13" s="5">
        <v>54</v>
      </c>
      <c r="F13" s="5">
        <f t="shared" si="0"/>
        <v>18</v>
      </c>
    </row>
    <row r="14" spans="1:6" ht="18" thickBot="1" x14ac:dyDescent="0.3">
      <c r="A14" s="22">
        <v>7</v>
      </c>
      <c r="B14" s="6" t="s">
        <v>35</v>
      </c>
      <c r="C14" s="9">
        <v>4221</v>
      </c>
      <c r="D14" s="5">
        <v>2000</v>
      </c>
      <c r="E14" s="3">
        <v>345.3</v>
      </c>
      <c r="F14" s="5">
        <f t="shared" si="0"/>
        <v>17.265000000000001</v>
      </c>
    </row>
    <row r="15" spans="1:6" ht="18" thickBot="1" x14ac:dyDescent="0.3">
      <c r="A15" s="22">
        <v>8</v>
      </c>
      <c r="B15" s="6" t="s">
        <v>36</v>
      </c>
      <c r="C15" s="9">
        <v>4232</v>
      </c>
      <c r="D15" s="5">
        <v>3426.7</v>
      </c>
      <c r="E15" s="5">
        <v>1135</v>
      </c>
      <c r="F15" s="5">
        <f t="shared" si="0"/>
        <v>33.122245892549685</v>
      </c>
    </row>
    <row r="16" spans="1:6" ht="18" thickBot="1" x14ac:dyDescent="0.3">
      <c r="A16" s="22">
        <v>9</v>
      </c>
      <c r="B16" s="6" t="s">
        <v>37</v>
      </c>
      <c r="C16" s="9">
        <v>4234</v>
      </c>
      <c r="D16" s="5">
        <v>1000</v>
      </c>
      <c r="E16" s="3">
        <v>585.4</v>
      </c>
      <c r="F16" s="5">
        <f t="shared" si="0"/>
        <v>58.54</v>
      </c>
    </row>
    <row r="17" spans="1:6" ht="18" thickBot="1" x14ac:dyDescent="0.3">
      <c r="A17" s="22">
        <v>10</v>
      </c>
      <c r="B17" s="6" t="s">
        <v>38</v>
      </c>
      <c r="C17" s="9">
        <v>4237</v>
      </c>
      <c r="D17" s="5">
        <v>24051</v>
      </c>
      <c r="E17" s="3">
        <v>4451.3999999999996</v>
      </c>
      <c r="F17" s="5">
        <f t="shared" si="0"/>
        <v>18.508170138455782</v>
      </c>
    </row>
    <row r="18" spans="1:6" ht="18" thickBot="1" x14ac:dyDescent="0.3">
      <c r="A18" s="22">
        <v>11</v>
      </c>
      <c r="B18" s="6" t="s">
        <v>39</v>
      </c>
      <c r="C18" s="9">
        <v>4239</v>
      </c>
      <c r="D18" s="5">
        <v>70105</v>
      </c>
      <c r="E18" s="3">
        <v>21450.1</v>
      </c>
      <c r="F18" s="5">
        <f t="shared" si="0"/>
        <v>30.597104343484773</v>
      </c>
    </row>
    <row r="19" spans="1:6" ht="35.25" thickBot="1" x14ac:dyDescent="0.3">
      <c r="A19" s="22">
        <v>12</v>
      </c>
      <c r="B19" s="6" t="s">
        <v>40</v>
      </c>
      <c r="C19" s="9">
        <v>4241</v>
      </c>
      <c r="D19" s="5">
        <v>12500</v>
      </c>
      <c r="E19" s="3">
        <v>1539.4</v>
      </c>
      <c r="F19" s="5">
        <f t="shared" si="0"/>
        <v>12.315200000000001</v>
      </c>
    </row>
    <row r="20" spans="1:6" ht="35.25" thickBot="1" x14ac:dyDescent="0.3">
      <c r="A20" s="22">
        <v>13</v>
      </c>
      <c r="B20" s="6" t="s">
        <v>41</v>
      </c>
      <c r="C20" s="9">
        <v>4251</v>
      </c>
      <c r="D20" s="5">
        <v>26455</v>
      </c>
      <c r="E20" s="3">
        <v>5468.3</v>
      </c>
      <c r="F20" s="5">
        <f t="shared" si="0"/>
        <v>20.670194670194672</v>
      </c>
    </row>
    <row r="21" spans="1:6" ht="35.25" thickBot="1" x14ac:dyDescent="0.3">
      <c r="A21" s="22">
        <v>14</v>
      </c>
      <c r="B21" s="6" t="s">
        <v>42</v>
      </c>
      <c r="C21" s="9">
        <v>4252</v>
      </c>
      <c r="D21" s="5">
        <v>2500</v>
      </c>
      <c r="E21" s="3">
        <v>122</v>
      </c>
      <c r="F21" s="5">
        <f t="shared" si="0"/>
        <v>4.88</v>
      </c>
    </row>
    <row r="22" spans="1:6" ht="28.5" customHeight="1" thickBot="1" x14ac:dyDescent="0.3">
      <c r="A22" s="22">
        <v>15</v>
      </c>
      <c r="B22" s="6" t="s">
        <v>43</v>
      </c>
      <c r="C22" s="9">
        <v>4261</v>
      </c>
      <c r="D22" s="5">
        <v>3000</v>
      </c>
      <c r="E22" s="5">
        <v>1253.3</v>
      </c>
      <c r="F22" s="5">
        <f t="shared" si="0"/>
        <v>41.776666666666664</v>
      </c>
    </row>
    <row r="23" spans="1:6" ht="18" thickBot="1" x14ac:dyDescent="0.3">
      <c r="A23" s="22">
        <v>16</v>
      </c>
      <c r="B23" s="6" t="s">
        <v>44</v>
      </c>
      <c r="C23" s="9">
        <v>4264</v>
      </c>
      <c r="D23" s="5">
        <v>6074</v>
      </c>
      <c r="E23" s="3">
        <v>630.4</v>
      </c>
      <c r="F23" s="5">
        <f t="shared" si="0"/>
        <v>10.378663154428711</v>
      </c>
    </row>
    <row r="24" spans="1:6" ht="35.25" thickBot="1" x14ac:dyDescent="0.3">
      <c r="A24" s="22">
        <v>17</v>
      </c>
      <c r="B24" s="6" t="s">
        <v>45</v>
      </c>
      <c r="C24" s="9">
        <v>4267</v>
      </c>
      <c r="D24" s="5">
        <v>1120.3</v>
      </c>
      <c r="E24" s="3">
        <v>325.2</v>
      </c>
      <c r="F24" s="5">
        <f t="shared" si="0"/>
        <v>29.027938944925467</v>
      </c>
    </row>
    <row r="25" spans="1:6" ht="17.25" x14ac:dyDescent="0.25">
      <c r="A25" s="22">
        <v>18</v>
      </c>
      <c r="B25" s="12" t="s">
        <v>46</v>
      </c>
      <c r="C25" s="9">
        <v>4269</v>
      </c>
      <c r="D25" s="5">
        <v>55769.599999999999</v>
      </c>
      <c r="E25" s="3">
        <v>9659</v>
      </c>
      <c r="F25" s="5">
        <f t="shared" si="0"/>
        <v>17.319471540050493</v>
      </c>
    </row>
    <row r="26" spans="1:6" ht="17.25" x14ac:dyDescent="0.25">
      <c r="A26" s="22">
        <v>19</v>
      </c>
      <c r="B26" s="7" t="s">
        <v>47</v>
      </c>
      <c r="C26" s="13">
        <v>4511</v>
      </c>
      <c r="D26" s="14">
        <v>165900</v>
      </c>
      <c r="E26" s="15">
        <v>83858.399999999994</v>
      </c>
      <c r="F26" s="14">
        <f t="shared" si="0"/>
        <v>50.547558770343578</v>
      </c>
    </row>
    <row r="27" spans="1:6" ht="51.75" x14ac:dyDescent="0.25">
      <c r="A27" s="22">
        <v>20</v>
      </c>
      <c r="B27" s="7" t="s">
        <v>48</v>
      </c>
      <c r="C27" s="16">
        <v>4637</v>
      </c>
      <c r="D27" s="17">
        <v>5600</v>
      </c>
      <c r="E27" s="16">
        <v>4519.3999999999996</v>
      </c>
      <c r="F27" s="14">
        <f t="shared" si="0"/>
        <v>80.703571428571422</v>
      </c>
    </row>
    <row r="28" spans="1:6" ht="17.25" x14ac:dyDescent="0.25">
      <c r="A28" s="22">
        <v>21</v>
      </c>
      <c r="B28" s="7" t="s">
        <v>49</v>
      </c>
      <c r="C28" s="16">
        <v>4657</v>
      </c>
      <c r="D28" s="17">
        <v>11164</v>
      </c>
      <c r="E28" s="16">
        <v>10305.200000000001</v>
      </c>
      <c r="F28" s="14">
        <f t="shared" si="0"/>
        <v>92.307416696524555</v>
      </c>
    </row>
    <row r="29" spans="1:6" ht="17.25" x14ac:dyDescent="0.25">
      <c r="A29" s="22">
        <v>22</v>
      </c>
      <c r="B29" s="7" t="s">
        <v>50</v>
      </c>
      <c r="C29" s="16">
        <v>4729</v>
      </c>
      <c r="D29" s="17">
        <v>30000</v>
      </c>
      <c r="E29" s="16">
        <v>7351</v>
      </c>
      <c r="F29" s="14">
        <f t="shared" si="0"/>
        <v>24.503333333333334</v>
      </c>
    </row>
    <row r="30" spans="1:6" ht="17.25" x14ac:dyDescent="0.25">
      <c r="A30" s="22">
        <v>23</v>
      </c>
      <c r="B30" s="7" t="s">
        <v>51</v>
      </c>
      <c r="C30" s="16">
        <v>4823</v>
      </c>
      <c r="D30" s="17">
        <v>600</v>
      </c>
      <c r="E30" s="16">
        <v>587.6</v>
      </c>
      <c r="F30" s="14">
        <f t="shared" si="0"/>
        <v>97.933333333333337</v>
      </c>
    </row>
    <row r="31" spans="1:6" ht="17.25" x14ac:dyDescent="0.25">
      <c r="A31" s="22">
        <v>24</v>
      </c>
      <c r="B31" s="7" t="s">
        <v>52</v>
      </c>
      <c r="C31" s="16">
        <v>4891</v>
      </c>
      <c r="D31" s="17">
        <v>200000</v>
      </c>
      <c r="E31" s="16">
        <v>0</v>
      </c>
      <c r="F31" s="14">
        <f t="shared" ref="F31:F32" si="1">E31/D31%</f>
        <v>0</v>
      </c>
    </row>
    <row r="32" spans="1:6" ht="17.25" x14ac:dyDescent="0.25">
      <c r="A32" s="2"/>
      <c r="B32" s="28" t="s">
        <v>62</v>
      </c>
      <c r="C32" s="16"/>
      <c r="D32" s="20">
        <f>SUM(D8:D31)</f>
        <v>1024132.6</v>
      </c>
      <c r="E32" s="20">
        <f>SUM(E8:E31)</f>
        <v>302948.8</v>
      </c>
      <c r="F32" s="14">
        <f t="shared" si="1"/>
        <v>29.581013239887103</v>
      </c>
    </row>
    <row r="33" spans="1:6" ht="33" x14ac:dyDescent="0.25">
      <c r="A33" s="2"/>
      <c r="B33" s="27" t="s">
        <v>55</v>
      </c>
      <c r="C33" s="16"/>
      <c r="D33" s="17"/>
      <c r="E33" s="16"/>
      <c r="F33" s="14"/>
    </row>
    <row r="34" spans="1:6" ht="17.25" x14ac:dyDescent="0.25">
      <c r="A34" s="2">
        <v>1</v>
      </c>
      <c r="B34" s="29" t="s">
        <v>56</v>
      </c>
      <c r="C34" s="16">
        <v>5112</v>
      </c>
      <c r="D34" s="17">
        <v>296667.90000000002</v>
      </c>
      <c r="E34" s="16">
        <v>60474.2</v>
      </c>
      <c r="F34" s="14">
        <f>E34/D34%</f>
        <v>20.38447705329764</v>
      </c>
    </row>
    <row r="35" spans="1:6" ht="33" x14ac:dyDescent="0.25">
      <c r="A35" s="2">
        <v>2</v>
      </c>
      <c r="B35" s="29" t="s">
        <v>57</v>
      </c>
      <c r="C35" s="16">
        <v>5113</v>
      </c>
      <c r="D35" s="17">
        <v>461266.2</v>
      </c>
      <c r="E35" s="16">
        <v>73705.600000000006</v>
      </c>
      <c r="F35" s="14">
        <f t="shared" ref="F35:F39" si="2">E35/D35%</f>
        <v>15.978972662640359</v>
      </c>
    </row>
    <row r="36" spans="1:6" ht="17.25" x14ac:dyDescent="0.25">
      <c r="A36" s="2">
        <v>3</v>
      </c>
      <c r="B36" s="29" t="s">
        <v>58</v>
      </c>
      <c r="C36" s="16">
        <v>5121</v>
      </c>
      <c r="D36" s="17">
        <v>500</v>
      </c>
      <c r="E36" s="16">
        <v>226</v>
      </c>
      <c r="F36" s="14">
        <f t="shared" si="2"/>
        <v>45.2</v>
      </c>
    </row>
    <row r="37" spans="1:6" ht="17.25" x14ac:dyDescent="0.25">
      <c r="A37" s="2">
        <v>4</v>
      </c>
      <c r="B37" s="29" t="s">
        <v>59</v>
      </c>
      <c r="C37" s="16">
        <v>5122</v>
      </c>
      <c r="D37" s="17">
        <v>41000</v>
      </c>
      <c r="E37" s="17">
        <v>11112</v>
      </c>
      <c r="F37" s="14">
        <f t="shared" si="2"/>
        <v>27.102439024390243</v>
      </c>
    </row>
    <row r="38" spans="1:6" ht="34.5" x14ac:dyDescent="0.25">
      <c r="A38" s="18">
        <v>5</v>
      </c>
      <c r="B38" s="7" t="s">
        <v>60</v>
      </c>
      <c r="C38" s="16">
        <v>5134</v>
      </c>
      <c r="D38" s="17">
        <v>1000</v>
      </c>
      <c r="E38" s="17">
        <v>1000</v>
      </c>
      <c r="F38" s="14">
        <f t="shared" si="2"/>
        <v>100</v>
      </c>
    </row>
    <row r="39" spans="1:6" ht="16.5" x14ac:dyDescent="0.25">
      <c r="A39" s="18"/>
      <c r="B39" s="28" t="s">
        <v>61</v>
      </c>
      <c r="C39" s="16"/>
      <c r="D39" s="19">
        <f>SUM(D34:D38)</f>
        <v>800434.10000000009</v>
      </c>
      <c r="E39" s="30">
        <f>SUM(E34:E38)</f>
        <v>146517.79999999999</v>
      </c>
      <c r="F39" s="14">
        <f t="shared" si="2"/>
        <v>18.304792362044541</v>
      </c>
    </row>
    <row r="40" spans="1:6" ht="33" x14ac:dyDescent="0.25">
      <c r="A40" s="18"/>
      <c r="B40" s="27" t="s">
        <v>63</v>
      </c>
      <c r="C40" s="16"/>
      <c r="D40" s="17"/>
      <c r="E40" s="16"/>
      <c r="F40" s="16"/>
    </row>
    <row r="41" spans="1:6" ht="20.25" customHeight="1" x14ac:dyDescent="0.25">
      <c r="A41" s="30">
        <v>1</v>
      </c>
      <c r="B41" s="7" t="s">
        <v>64</v>
      </c>
      <c r="C41" s="31">
        <v>8411</v>
      </c>
      <c r="D41" s="31"/>
      <c r="E41" s="30">
        <v>-80978.399999999994</v>
      </c>
      <c r="F41" s="31"/>
    </row>
    <row r="42" spans="1:6" ht="34.5" customHeight="1" x14ac:dyDescent="0.25">
      <c r="A42" s="30"/>
      <c r="B42" s="26" t="s">
        <v>53</v>
      </c>
      <c r="C42" s="35"/>
      <c r="D42" s="36">
        <f>D39+D32</f>
        <v>1824566.7000000002</v>
      </c>
      <c r="E42" s="36">
        <f>E32+E39+E41</f>
        <v>368488.19999999995</v>
      </c>
      <c r="F42" s="19">
        <f>E42/D42%</f>
        <v>20.195929258163044</v>
      </c>
    </row>
    <row r="43" spans="1:6" s="33" customFormat="1" x14ac:dyDescent="0.25">
      <c r="A43" s="32"/>
      <c r="B43" s="32"/>
      <c r="C43" s="32"/>
      <c r="D43" s="32"/>
      <c r="E43" s="32"/>
      <c r="F43" s="32"/>
    </row>
    <row r="44" spans="1:6" s="33" customFormat="1" x14ac:dyDescent="0.25">
      <c r="A44" s="32"/>
      <c r="B44" s="32"/>
      <c r="C44" s="32"/>
      <c r="D44" s="32"/>
      <c r="E44" s="32"/>
      <c r="F44" s="32"/>
    </row>
  </sheetData>
  <mergeCells count="1">
    <mergeCell ref="A1:F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ԾԱԽՍ ԳՈՐԾ</vt:lpstr>
      <vt:lpstr>ԵԿԱՄՈՒՏ</vt:lpstr>
      <vt:lpstr>ԾԱԽՍ ՏՆՏ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Asus-H510M</dc:creator>
  <cp:lastModifiedBy>Admin</cp:lastModifiedBy>
  <dcterms:created xsi:type="dcterms:W3CDTF">2023-07-26T08:56:17Z</dcterms:created>
  <dcterms:modified xsi:type="dcterms:W3CDTF">2023-07-27T06:16:05Z</dcterms:modified>
</cp:coreProperties>
</file>